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035" windowHeight="8385" activeTab="0"/>
  </bookViews>
  <sheets>
    <sheet name="Sheet1" sheetId="1" r:id="rId1"/>
  </sheets>
  <definedNames>
    <definedName name="_xlnm.Print_Area" localSheetId="0">'Sheet1'!$A$1:$F$19</definedName>
  </definedNames>
  <calcPr fullCalcOnLoad="1"/>
</workbook>
</file>

<file path=xl/sharedStrings.xml><?xml version="1.0" encoding="utf-8"?>
<sst xmlns="http://schemas.openxmlformats.org/spreadsheetml/2006/main" count="38" uniqueCount="34">
  <si>
    <t>Annual Base Fee</t>
  </si>
  <si>
    <t>Quarter 1</t>
  </si>
  <si>
    <t>Quarter 2</t>
  </si>
  <si>
    <t>Quarter 3</t>
  </si>
  <si>
    <t>Quarter 4</t>
  </si>
  <si>
    <t>Daily Base Fee</t>
  </si>
  <si>
    <t># Days in Qtr</t>
  </si>
  <si>
    <t># Days Payable</t>
  </si>
  <si>
    <t>Day included in Qtr</t>
  </si>
  <si>
    <t>Not Beginning Day of Quarter</t>
  </si>
  <si>
    <t>Scheduled Business Opening Date</t>
  </si>
  <si>
    <t>90</t>
  </si>
  <si>
    <t>91</t>
  </si>
  <si>
    <t>92</t>
  </si>
  <si>
    <t>Number of days prorated for 1st quarter</t>
  </si>
  <si>
    <t>Quarter Begins</t>
  </si>
  <si>
    <t>Quarter    Ends</t>
  </si>
  <si>
    <t>1st Full Year License Fee</t>
  </si>
  <si>
    <t>Partial Quarter Prorated License Fee</t>
  </si>
  <si>
    <t>City of Mukilteo</t>
  </si>
  <si>
    <t>1)</t>
  </si>
  <si>
    <t xml:space="preserve">Business Name </t>
  </si>
  <si>
    <t>New Business: Small Business with annual gross income of $5,000 or less</t>
  </si>
  <si>
    <t>2)</t>
  </si>
  <si>
    <t xml:space="preserve">Instructions: Complete highlighted sections 1 and 2. </t>
  </si>
  <si>
    <t xml:space="preserve">                     Fees will calculate automatically in the section below. </t>
  </si>
  <si>
    <t>Total License Fees due</t>
  </si>
  <si>
    <t xml:space="preserve">                     and payment of license fees due.</t>
  </si>
  <si>
    <t xml:space="preserve">                     Print this form and submit with completed business license application </t>
  </si>
  <si>
    <t xml:space="preserve">Business License Fee Calculation Worksheet </t>
  </si>
  <si>
    <t>Qtr 3 2016 Ends</t>
  </si>
  <si>
    <t>Qtr 4 2016 Ends</t>
  </si>
  <si>
    <t>Qtr 1 2016 Ends</t>
  </si>
  <si>
    <t>Qtr 2 2016 Ends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</si>
</sst>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&quot;$&quot;* #,##0.0000000_);_(&quot;$&quot;* \(#,##0.0000000\);_(&quot;$&quot;* &quot;-&quot;??_);_(@_)"/>
    <numFmt numFmtId="169" formatCode="_(&quot;$&quot;* #,##0.00000000_);_(&quot;$&quot;* \(#,##0.00000000\);_(&quot;$&quot;* &quot;-&quot;??_);_(@_)"/>
    <numFmt numFmtId="170" formatCode="_(* #,##0.00000000_);_(* \(#,##0.00000000\);_(* &quot;-&quot;????????_);_(@_)"/>
    <numFmt numFmtId="171" formatCode="0.00000"/>
    <numFmt numFmtId="172" formatCode="0.000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mm/dd/yy;@"/>
    <numFmt numFmtId="178" formatCode="[$-409]mmmm\ d\,\ yyyy;@"/>
    <numFmt numFmtId="179" formatCode="0_);\(0\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175" fontId="3" fillId="0" borderId="10" xfId="0" applyNumberFormat="1" applyFont="1" applyBorder="1" applyAlignment="1" applyProtection="1" quotePrefix="1">
      <alignment horizontal="center"/>
      <protection/>
    </xf>
    <xf numFmtId="43" fontId="3" fillId="0" borderId="0" xfId="0" applyNumberFormat="1" applyFont="1" applyAlignment="1" applyProtection="1">
      <alignment/>
      <protection/>
    </xf>
    <xf numFmtId="175" fontId="3" fillId="0" borderId="0" xfId="42" applyNumberFormat="1" applyFont="1" applyAlignment="1" applyProtection="1">
      <alignment/>
      <protection/>
    </xf>
    <xf numFmtId="44" fontId="3" fillId="0" borderId="0" xfId="44" applyFont="1" applyAlignment="1" applyProtection="1">
      <alignment/>
      <protection/>
    </xf>
    <xf numFmtId="44" fontId="3" fillId="0" borderId="0" xfId="44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78" fontId="3" fillId="0" borderId="0" xfId="0" applyNumberFormat="1" applyFont="1" applyBorder="1" applyAlignment="1" applyProtection="1">
      <alignment horizontal="center"/>
      <protection/>
    </xf>
    <xf numFmtId="175" fontId="3" fillId="0" borderId="0" xfId="0" applyNumberFormat="1" applyFont="1" applyBorder="1" applyAlignment="1" applyProtection="1" quotePrefix="1">
      <alignment horizontal="center"/>
      <protection/>
    </xf>
    <xf numFmtId="169" fontId="3" fillId="0" borderId="0" xfId="0" applyNumberFormat="1" applyFont="1" applyAlignment="1" applyProtection="1">
      <alignment/>
      <protection/>
    </xf>
    <xf numFmtId="1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175" fontId="3" fillId="0" borderId="0" xfId="42" applyNumberFormat="1" applyFont="1" applyAlignment="1" applyProtection="1">
      <alignment horizontal="center"/>
      <protection/>
    </xf>
    <xf numFmtId="175" fontId="3" fillId="0" borderId="0" xfId="42" applyNumberFormat="1" applyFont="1" applyAlignment="1" applyProtection="1">
      <alignment/>
      <protection/>
    </xf>
    <xf numFmtId="43" fontId="3" fillId="0" borderId="0" xfId="42" applyFont="1" applyAlignment="1" applyProtection="1">
      <alignment/>
      <protection/>
    </xf>
    <xf numFmtId="175" fontId="3" fillId="0" borderId="11" xfId="42" applyNumberFormat="1" applyFont="1" applyBorder="1" applyAlignment="1" applyProtection="1">
      <alignment/>
      <protection/>
    </xf>
    <xf numFmtId="175" fontId="3" fillId="0" borderId="0" xfId="42" applyNumberFormat="1" applyFont="1" applyBorder="1" applyAlignment="1" applyProtection="1">
      <alignment/>
      <protection/>
    </xf>
    <xf numFmtId="175" fontId="3" fillId="0" borderId="0" xfId="42" applyNumberFormat="1" applyFont="1" applyBorder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44" fontId="3" fillId="0" borderId="11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4" fontId="3" fillId="0" borderId="0" xfId="44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77" fontId="3" fillId="0" borderId="10" xfId="0" applyNumberFormat="1" applyFont="1" applyBorder="1" applyAlignment="1" applyProtection="1">
      <alignment horizontal="center"/>
      <protection/>
    </xf>
    <xf numFmtId="43" fontId="3" fillId="0" borderId="0" xfId="44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wrapText="1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43" fontId="2" fillId="0" borderId="0" xfId="0" applyNumberFormat="1" applyFont="1" applyAlignment="1" applyProtection="1">
      <alignment/>
      <protection/>
    </xf>
    <xf numFmtId="44" fontId="2" fillId="0" borderId="11" xfId="44" applyFont="1" applyBorder="1" applyAlignment="1" applyProtection="1">
      <alignment/>
      <protection/>
    </xf>
    <xf numFmtId="177" fontId="2" fillId="33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/>
    </xf>
    <xf numFmtId="179" fontId="3" fillId="0" borderId="0" xfId="42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 wrapText="1"/>
      <protection/>
    </xf>
    <xf numFmtId="0" fontId="2" fillId="33" borderId="0" xfId="0" applyFont="1" applyFill="1" applyAlignment="1" applyProtection="1">
      <alignment horizontal="left" wrapText="1"/>
      <protection/>
    </xf>
    <xf numFmtId="0" fontId="2" fillId="33" borderId="1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3.28125" style="1" bestFit="1" customWidth="1"/>
    <col min="2" max="2" width="18.8515625" style="1" customWidth="1"/>
    <col min="3" max="3" width="17.57421875" style="1" customWidth="1"/>
    <col min="4" max="4" width="12.8515625" style="1" customWidth="1"/>
    <col min="5" max="5" width="18.00390625" style="1" customWidth="1"/>
    <col min="6" max="7" width="15.7109375" style="1" customWidth="1"/>
    <col min="8" max="9" width="11.421875" style="1" customWidth="1"/>
    <col min="10" max="10" width="11.28125" style="1" bestFit="1" customWidth="1"/>
    <col min="11" max="11" width="11.8515625" style="1" bestFit="1" customWidth="1"/>
    <col min="12" max="12" width="9.7109375" style="1" bestFit="1" customWidth="1"/>
    <col min="13" max="16384" width="9.140625" style="1" customWidth="1"/>
  </cols>
  <sheetData>
    <row r="1" spans="2:9" ht="20.25">
      <c r="B1" s="31" t="s">
        <v>19</v>
      </c>
      <c r="C1" s="32"/>
      <c r="D1" s="32"/>
      <c r="E1" s="32"/>
      <c r="F1" s="32"/>
      <c r="G1" s="32"/>
      <c r="H1" s="32"/>
      <c r="I1" s="32"/>
    </row>
    <row r="2" spans="2:9" ht="15.75">
      <c r="B2" s="33" t="s">
        <v>22</v>
      </c>
      <c r="C2" s="33"/>
      <c r="D2" s="33"/>
      <c r="E2" s="33"/>
      <c r="F2" s="33"/>
      <c r="G2" s="33"/>
      <c r="H2" s="33"/>
      <c r="I2" s="33"/>
    </row>
    <row r="3" spans="2:9" ht="15.75">
      <c r="B3" s="33" t="s">
        <v>29</v>
      </c>
      <c r="C3" s="33"/>
      <c r="D3" s="33"/>
      <c r="E3" s="33"/>
      <c r="F3" s="33"/>
      <c r="G3" s="33"/>
      <c r="H3" s="33"/>
      <c r="I3" s="33"/>
    </row>
    <row r="4" spans="2:9" ht="15" customHeight="1">
      <c r="B4" s="46" t="s">
        <v>24</v>
      </c>
      <c r="C4" s="46"/>
      <c r="D4" s="46"/>
      <c r="E4" s="46"/>
      <c r="F4" s="35"/>
      <c r="G4" s="35"/>
      <c r="H4" s="35"/>
      <c r="I4" s="35"/>
    </row>
    <row r="5" spans="2:9" ht="15">
      <c r="B5" s="40" t="s">
        <v>25</v>
      </c>
      <c r="C5" s="34"/>
      <c r="D5" s="34"/>
      <c r="E5" s="34"/>
      <c r="F5" s="35"/>
      <c r="G5" s="35"/>
      <c r="H5" s="35"/>
      <c r="I5" s="35"/>
    </row>
    <row r="6" spans="2:6" ht="15" customHeight="1">
      <c r="B6" s="49" t="s">
        <v>28</v>
      </c>
      <c r="C6" s="49"/>
      <c r="D6" s="49"/>
      <c r="E6" s="49"/>
      <c r="F6" s="49"/>
    </row>
    <row r="7" spans="2:6" ht="15">
      <c r="B7" s="49" t="s">
        <v>27</v>
      </c>
      <c r="C7" s="49"/>
      <c r="D7" s="49"/>
      <c r="E7" s="49"/>
      <c r="F7" s="49"/>
    </row>
    <row r="8" spans="2:6" ht="15">
      <c r="B8" s="44"/>
      <c r="C8" s="44"/>
      <c r="D8" s="44"/>
      <c r="E8" s="44"/>
      <c r="F8" s="44"/>
    </row>
    <row r="9" spans="1:8" ht="15.75">
      <c r="A9" s="36" t="s">
        <v>20</v>
      </c>
      <c r="B9" s="37" t="s">
        <v>21</v>
      </c>
      <c r="C9" s="48"/>
      <c r="D9" s="48"/>
      <c r="E9" s="48"/>
      <c r="F9" s="38"/>
      <c r="G9" s="38"/>
      <c r="H9" s="38"/>
    </row>
    <row r="10" ht="15.75">
      <c r="A10" s="39"/>
    </row>
    <row r="11" spans="1:5" ht="15.75">
      <c r="A11" s="36" t="s">
        <v>23</v>
      </c>
      <c r="B11" s="47" t="s">
        <v>10</v>
      </c>
      <c r="C11" s="47"/>
      <c r="D11" s="47"/>
      <c r="E11" s="43">
        <v>42370</v>
      </c>
    </row>
    <row r="12" ht="15">
      <c r="E12" s="4"/>
    </row>
    <row r="13" spans="2:5" ht="15">
      <c r="B13" s="7" t="s">
        <v>14</v>
      </c>
      <c r="E13" s="45">
        <f>E55</f>
        <v>0</v>
      </c>
    </row>
    <row r="14" spans="2:5" ht="15">
      <c r="B14" s="7"/>
      <c r="E14" s="8"/>
    </row>
    <row r="15" spans="2:5" ht="15">
      <c r="B15" s="7" t="s">
        <v>17</v>
      </c>
      <c r="E15" s="9">
        <v>25</v>
      </c>
    </row>
    <row r="16" spans="2:5" ht="15">
      <c r="B16" s="7" t="s">
        <v>18</v>
      </c>
      <c r="E16" s="30">
        <f>L55</f>
        <v>0</v>
      </c>
    </row>
    <row r="17" spans="1:5" ht="16.5" thickBot="1">
      <c r="A17" s="39"/>
      <c r="B17" s="41" t="s">
        <v>26</v>
      </c>
      <c r="C17" s="32"/>
      <c r="D17" s="32"/>
      <c r="E17" s="42">
        <f>SUM(E15:E16)</f>
        <v>25</v>
      </c>
    </row>
    <row r="18" ht="15.75" thickTop="1"/>
    <row r="23" spans="2:3" ht="15">
      <c r="B23" s="7"/>
      <c r="C23" s="10"/>
    </row>
    <row r="24" spans="2:3" ht="15">
      <c r="B24" s="7"/>
      <c r="C24" s="10"/>
    </row>
    <row r="25" spans="2:3" ht="15">
      <c r="B25" s="7"/>
      <c r="C25" s="10"/>
    </row>
    <row r="26" spans="2:3" ht="15">
      <c r="B26" s="7"/>
      <c r="C26" s="10"/>
    </row>
    <row r="27" spans="2:3" ht="15">
      <c r="B27" s="7"/>
      <c r="C27" s="10"/>
    </row>
    <row r="28" spans="2:3" ht="15">
      <c r="B28" s="7"/>
      <c r="C28" s="10"/>
    </row>
    <row r="29" spans="2:3" ht="15">
      <c r="B29" s="7"/>
      <c r="C29" s="10"/>
    </row>
    <row r="30" spans="2:3" ht="15">
      <c r="B30" s="7"/>
      <c r="C30" s="10"/>
    </row>
    <row r="31" spans="2:3" ht="15">
      <c r="B31" s="7"/>
      <c r="C31" s="10"/>
    </row>
    <row r="32" spans="2:3" ht="15">
      <c r="B32" s="7"/>
      <c r="C32" s="10"/>
    </row>
    <row r="33" spans="2:3" ht="15">
      <c r="B33" s="7"/>
      <c r="C33" s="10"/>
    </row>
    <row r="34" spans="2:3" ht="15">
      <c r="B34" s="7"/>
      <c r="C34" s="10"/>
    </row>
    <row r="35" spans="2:3" ht="15">
      <c r="B35" s="7"/>
      <c r="C35" s="10"/>
    </row>
    <row r="36" ht="15" hidden="1">
      <c r="B36" s="7"/>
    </row>
    <row r="37" spans="2:10" ht="31.5" hidden="1">
      <c r="B37" s="7"/>
      <c r="G37" s="2"/>
      <c r="H37" s="3" t="s">
        <v>15</v>
      </c>
      <c r="I37" s="3" t="s">
        <v>16</v>
      </c>
      <c r="J37" s="3" t="s">
        <v>6</v>
      </c>
    </row>
    <row r="38" spans="2:10" ht="15.75" hidden="1">
      <c r="B38" s="7"/>
      <c r="G38" s="5" t="s">
        <v>1</v>
      </c>
      <c r="H38" s="29">
        <v>42370</v>
      </c>
      <c r="I38" s="29">
        <v>42460</v>
      </c>
      <c r="J38" s="6" t="s">
        <v>11</v>
      </c>
    </row>
    <row r="39" spans="2:10" ht="15.75" hidden="1">
      <c r="B39" s="7"/>
      <c r="G39" s="5" t="s">
        <v>2</v>
      </c>
      <c r="H39" s="29">
        <v>42461</v>
      </c>
      <c r="I39" s="29">
        <v>42551</v>
      </c>
      <c r="J39" s="6" t="s">
        <v>12</v>
      </c>
    </row>
    <row r="40" spans="2:10" ht="15.75" hidden="1">
      <c r="B40" s="7"/>
      <c r="G40" s="5" t="s">
        <v>3</v>
      </c>
      <c r="H40" s="29">
        <v>42552</v>
      </c>
      <c r="I40" s="29">
        <v>42643</v>
      </c>
      <c r="J40" s="6" t="s">
        <v>13</v>
      </c>
    </row>
    <row r="41" spans="2:10" ht="15.75" hidden="1">
      <c r="B41" s="7"/>
      <c r="C41" s="10"/>
      <c r="E41" s="11"/>
      <c r="F41" s="12"/>
      <c r="G41" s="5" t="s">
        <v>4</v>
      </c>
      <c r="H41" s="29">
        <v>42644</v>
      </c>
      <c r="I41" s="29">
        <v>42735</v>
      </c>
      <c r="J41" s="6" t="s">
        <v>13</v>
      </c>
    </row>
    <row r="42" spans="2:8" ht="15.75" hidden="1">
      <c r="B42" s="7"/>
      <c r="C42" s="10"/>
      <c r="E42" s="11"/>
      <c r="F42" s="12"/>
      <c r="G42" s="12"/>
      <c r="H42" s="13"/>
    </row>
    <row r="43" spans="2:3" ht="15" hidden="1">
      <c r="B43" s="1" t="s">
        <v>0</v>
      </c>
      <c r="C43" s="9">
        <v>25</v>
      </c>
    </row>
    <row r="44" spans="2:3" ht="15" hidden="1">
      <c r="B44" s="1" t="s">
        <v>5</v>
      </c>
      <c r="C44" s="14">
        <f>C43/365</f>
        <v>0.0684931506849315</v>
      </c>
    </row>
    <row r="45" spans="3:13" ht="60" hidden="1">
      <c r="C45" s="15">
        <v>42369</v>
      </c>
      <c r="D45" s="16" t="s">
        <v>6</v>
      </c>
      <c r="E45" s="4"/>
      <c r="F45" s="16" t="s">
        <v>7</v>
      </c>
      <c r="G45" s="16"/>
      <c r="H45" s="16" t="s">
        <v>8</v>
      </c>
      <c r="I45" s="16" t="s">
        <v>8</v>
      </c>
      <c r="J45" s="16" t="s">
        <v>9</v>
      </c>
      <c r="K45" s="16" t="s">
        <v>8</v>
      </c>
      <c r="M45" s="16"/>
    </row>
    <row r="46" spans="3:6" ht="15" hidden="1">
      <c r="C46" s="4"/>
      <c r="D46" s="4"/>
      <c r="E46" s="17"/>
      <c r="F46" s="4"/>
    </row>
    <row r="47" spans="2:13" ht="15" hidden="1">
      <c r="B47" s="1" t="s">
        <v>32</v>
      </c>
      <c r="C47" s="15">
        <v>42460</v>
      </c>
      <c r="D47" s="18">
        <f>C47-C45</f>
        <v>91</v>
      </c>
      <c r="E47" s="18">
        <f>IF(K47=TRUE,F47,0)</f>
        <v>0</v>
      </c>
      <c r="F47" s="18">
        <f>C47-E11+1</f>
        <v>91</v>
      </c>
      <c r="G47" s="9">
        <f>F47*C44</f>
        <v>6.232876712328767</v>
      </c>
      <c r="H47" s="1" t="b">
        <f>AND($E$11&lt;C47)</f>
        <v>1</v>
      </c>
      <c r="I47" s="1" t="b">
        <f>AND(C47&gt;$E$11)</f>
        <v>1</v>
      </c>
      <c r="J47" s="1" t="b">
        <f>AND($E$11&lt;&gt;$H$38,$E$11&lt;&gt;$H$39,$E$11&lt;&gt;$H$40,$E$11&lt;&gt;$H$41)</f>
        <v>0</v>
      </c>
      <c r="K47" s="1" t="b">
        <f>AND(H47=TRUE,I47=TRUE,J47=TRUE)</f>
        <v>0</v>
      </c>
      <c r="L47" s="9">
        <f>IF(K47=FALSE,0,G47)</f>
        <v>0</v>
      </c>
      <c r="M47" s="9"/>
    </row>
    <row r="48" spans="3:12" ht="15" hidden="1">
      <c r="C48" s="4"/>
      <c r="D48" s="18"/>
      <c r="E48" s="18"/>
      <c r="F48" s="18"/>
      <c r="G48" s="8"/>
      <c r="L48" s="9"/>
    </row>
    <row r="49" spans="2:13" ht="15" hidden="1">
      <c r="B49" s="1" t="s">
        <v>33</v>
      </c>
      <c r="C49" s="15">
        <v>42551</v>
      </c>
      <c r="D49" s="18">
        <f>C49-C47</f>
        <v>91</v>
      </c>
      <c r="E49" s="18">
        <f>IF(K49=TRUE,F49,0)</f>
        <v>0</v>
      </c>
      <c r="F49" s="18">
        <f>C49-E11+1</f>
        <v>182</v>
      </c>
      <c r="G49" s="9">
        <f>F49*C44</f>
        <v>12.465753424657533</v>
      </c>
      <c r="H49" s="1" t="b">
        <f>AND($E$11&lt;C49)</f>
        <v>1</v>
      </c>
      <c r="I49" s="1" t="b">
        <f>AND(C49&gt;$E$11)</f>
        <v>1</v>
      </c>
      <c r="J49" s="1" t="b">
        <f>AND($E$11&lt;&gt;$H$38,$E$11&lt;&gt;$H$39,$E$11&lt;&gt;$H$40,$E$11&lt;&gt;$H$41)</f>
        <v>0</v>
      </c>
      <c r="K49" s="1" t="b">
        <f>AND(H49=TRUE,I49=TRUE,J47=TRUE,J49=TRUE,K47=FALSE)</f>
        <v>0</v>
      </c>
      <c r="L49" s="9">
        <f>IF(K49=FALSE,0,G49)</f>
        <v>0</v>
      </c>
      <c r="M49" s="9"/>
    </row>
    <row r="50" spans="3:12" ht="15" hidden="1">
      <c r="C50" s="4"/>
      <c r="D50" s="18"/>
      <c r="E50" s="18"/>
      <c r="F50" s="18"/>
      <c r="G50" s="8"/>
      <c r="L50" s="9"/>
    </row>
    <row r="51" spans="2:13" ht="15" hidden="1">
      <c r="B51" s="1" t="s">
        <v>30</v>
      </c>
      <c r="C51" s="15">
        <v>42643</v>
      </c>
      <c r="D51" s="18">
        <f>C51-C49</f>
        <v>92</v>
      </c>
      <c r="E51" s="18">
        <f>IF(K51=TRUE,F51,0)</f>
        <v>0</v>
      </c>
      <c r="F51" s="18">
        <f>C51-E11+1</f>
        <v>274</v>
      </c>
      <c r="G51" s="9">
        <f>F51*C44</f>
        <v>18.767123287671232</v>
      </c>
      <c r="H51" s="1" t="b">
        <f>AND($E$11&lt;C51)</f>
        <v>1</v>
      </c>
      <c r="I51" s="1" t="b">
        <f>AND(C51&gt;$E$11)</f>
        <v>1</v>
      </c>
      <c r="J51" s="1" t="b">
        <f>AND($E$11&lt;&gt;$H$38,$E$11&lt;&gt;$H$39,$E$11&lt;&gt;$H$40,$E$11&lt;&gt;$H$41)</f>
        <v>0</v>
      </c>
      <c r="K51" s="1" t="b">
        <f>AND(H51=TRUE,I51=TRUE,J51=TRUE,K49=FALSE,K47=FALSE)</f>
        <v>0</v>
      </c>
      <c r="L51" s="9">
        <f>IF(K51=FALSE,0,G51)</f>
        <v>0</v>
      </c>
      <c r="M51" s="9"/>
    </row>
    <row r="52" spans="3:12" ht="15" hidden="1">
      <c r="C52" s="4"/>
      <c r="D52" s="18"/>
      <c r="E52" s="18"/>
      <c r="F52" s="18"/>
      <c r="G52" s="8"/>
      <c r="L52" s="9"/>
    </row>
    <row r="53" spans="2:13" ht="15" hidden="1">
      <c r="B53" s="1" t="s">
        <v>31</v>
      </c>
      <c r="C53" s="15">
        <v>42735</v>
      </c>
      <c r="D53" s="18">
        <f>C53-C51</f>
        <v>92</v>
      </c>
      <c r="E53" s="18">
        <f>IF(K53=TRUE,F53,0)</f>
        <v>0</v>
      </c>
      <c r="F53" s="18">
        <f>C53-E11+1</f>
        <v>366</v>
      </c>
      <c r="G53" s="9">
        <f>F53*C44</f>
        <v>25.06849315068493</v>
      </c>
      <c r="H53" s="1" t="b">
        <f>AND($E$11&lt;C53)</f>
        <v>1</v>
      </c>
      <c r="I53" s="1" t="b">
        <f>AND(C53&gt;$E$11)</f>
        <v>1</v>
      </c>
      <c r="J53" s="1" t="b">
        <f>AND($E$11&lt;&gt;$H$38,$E$11&lt;&gt;$H$39,$E$11&lt;&gt;$H$40,$E$11&lt;&gt;$H$41)</f>
        <v>0</v>
      </c>
      <c r="K53" s="1" t="b">
        <f>AND(H53=TRUE,I53=TRUE,J53=TRUE,K51=FALSE,K49=FALSE,K47=FALSE)</f>
        <v>0</v>
      </c>
      <c r="L53" s="9">
        <f>IF(K53=FALSE,0,G53)</f>
        <v>0</v>
      </c>
      <c r="M53" s="9"/>
    </row>
    <row r="54" spans="3:12" ht="15" hidden="1">
      <c r="C54" s="15"/>
      <c r="D54" s="18"/>
      <c r="E54" s="18"/>
      <c r="F54" s="18"/>
      <c r="G54" s="8"/>
      <c r="L54" s="9"/>
    </row>
    <row r="55" spans="3:12" ht="15.75" hidden="1" thickBot="1">
      <c r="C55" s="15">
        <v>42460</v>
      </c>
      <c r="D55" s="19"/>
      <c r="E55" s="20">
        <f>SUM(E47:E54)</f>
        <v>0</v>
      </c>
      <c r="F55" s="21"/>
      <c r="G55" s="22"/>
      <c r="H55" s="23"/>
      <c r="I55" s="23"/>
      <c r="J55" s="23"/>
      <c r="K55" s="23"/>
      <c r="L55" s="24">
        <f>SUM(L47:L54)</f>
        <v>0</v>
      </c>
    </row>
    <row r="56" spans="3:7" ht="15.75" hidden="1" thickTop="1">
      <c r="C56" s="4"/>
      <c r="D56" s="25"/>
      <c r="E56" s="26"/>
      <c r="F56" s="18"/>
      <c r="G56" s="8"/>
    </row>
    <row r="57" spans="3:7" ht="15">
      <c r="C57" s="15"/>
      <c r="D57" s="19"/>
      <c r="E57" s="27"/>
      <c r="F57" s="18"/>
      <c r="G57" s="8"/>
    </row>
    <row r="58" spans="3:5" ht="15">
      <c r="C58" s="4"/>
      <c r="E58" s="28"/>
    </row>
  </sheetData>
  <sheetProtection sheet="1" objects="1" scenarios="1" selectLockedCells="1"/>
  <mergeCells count="5">
    <mergeCell ref="B4:E4"/>
    <mergeCell ref="B11:D11"/>
    <mergeCell ref="C9:E9"/>
    <mergeCell ref="B6:F6"/>
    <mergeCell ref="B7:F7"/>
  </mergeCells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Mukilteo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Gini Schacker</dc:creator>
  <cp:keywords/>
  <dc:description/>
  <cp:lastModifiedBy>Carmen Roberts</cp:lastModifiedBy>
  <cp:lastPrinted>2012-05-11T18:05:26Z</cp:lastPrinted>
  <dcterms:created xsi:type="dcterms:W3CDTF">2010-03-22T19:23:35Z</dcterms:created>
  <dcterms:modified xsi:type="dcterms:W3CDTF">2016-01-04T21:57:18Z</dcterms:modified>
  <cp:category/>
  <cp:version/>
  <cp:contentType/>
  <cp:contentStatus/>
</cp:coreProperties>
</file>