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35" windowHeight="8385" activeTab="0"/>
  </bookViews>
  <sheets>
    <sheet name="Sheet2" sheetId="1" r:id="rId1"/>
  </sheets>
  <definedNames>
    <definedName name="_xlnm.Print_Area" localSheetId="0">'Sheet2'!$A$1:$J$28</definedName>
  </definedNames>
  <calcPr fullCalcOnLoad="1"/>
</workbook>
</file>

<file path=xl/sharedStrings.xml><?xml version="1.0" encoding="utf-8"?>
<sst xmlns="http://schemas.openxmlformats.org/spreadsheetml/2006/main" count="61" uniqueCount="48">
  <si>
    <t>Annual Base Fee</t>
  </si>
  <si>
    <t>Quarter 1</t>
  </si>
  <si>
    <t>Quarter 2</t>
  </si>
  <si>
    <t>Quarter 3</t>
  </si>
  <si>
    <t>Quarter 4</t>
  </si>
  <si>
    <t>Daily Base Fee</t>
  </si>
  <si>
    <t># Days in Qtr</t>
  </si>
  <si>
    <t># Days Payable</t>
  </si>
  <si>
    <t>Day included in Qtr</t>
  </si>
  <si>
    <t>Not Beginning Day of Quarter</t>
  </si>
  <si>
    <t>Scheduled Business Opening Date</t>
  </si>
  <si>
    <t>90</t>
  </si>
  <si>
    <t>91</t>
  </si>
  <si>
    <t>92</t>
  </si>
  <si>
    <t>FTE Annual Fee</t>
  </si>
  <si>
    <t>Daily FTE Fee</t>
  </si>
  <si>
    <t>Total Base Fee + FTE Fee due</t>
  </si>
  <si>
    <t>Quarter Begins</t>
  </si>
  <si>
    <t>1st Full year FTE Fee</t>
  </si>
  <si>
    <t>Partial Quarter Prorated FTE Fee</t>
  </si>
  <si>
    <t xml:space="preserve">Business Name </t>
  </si>
  <si>
    <t>Initial Inspection Fee</t>
  </si>
  <si>
    <t>/hour</t>
  </si>
  <si>
    <t>City of Mukilteo</t>
  </si>
  <si>
    <t>1)</t>
  </si>
  <si>
    <t>2)</t>
  </si>
  <si>
    <t>3)</t>
  </si>
  <si>
    <t>New Business:  DSHS Adult Family Home</t>
  </si>
  <si>
    <t>-</t>
  </si>
  <si>
    <t xml:space="preserve">                       Print this form and submit with completed business license application and payment of license fees due.</t>
  </si>
  <si>
    <t>CALCULATION OF FEES DUE:</t>
  </si>
  <si>
    <r>
      <t>Instructions:</t>
    </r>
    <r>
      <rPr>
        <sz val="12"/>
        <rFont val="Arial"/>
        <family val="2"/>
      </rPr>
      <t xml:space="preserve"> Complete highlighted sections 1, 2 and 3.  The number of days prorated for the first quarter and the </t>
    </r>
  </si>
  <si>
    <t xml:space="preserve">                       applicable fees will calculate automatically in the sections below. </t>
  </si>
  <si>
    <t>Quarter Ends</t>
  </si>
  <si>
    <t>Number of days prorated for 1st quarter (calculates) =</t>
  </si>
  <si>
    <r>
      <t xml:space="preserve">Note: </t>
    </r>
    <r>
      <rPr>
        <i/>
        <u val="single"/>
        <sz val="11"/>
        <rFont val="Arial"/>
        <family val="2"/>
      </rPr>
      <t>State Labor &amp; Industries reports</t>
    </r>
    <r>
      <rPr>
        <i/>
        <sz val="11"/>
        <rFont val="Arial"/>
        <family val="2"/>
      </rPr>
      <t xml:space="preserve"> may be useful in determining the number of hours to report.  Sole proprietors are not defined as "employees" themselves </t>
    </r>
    <r>
      <rPr>
        <i/>
        <u val="single"/>
        <sz val="11"/>
        <rFont val="Arial"/>
        <family val="2"/>
      </rPr>
      <t>unless their hours are included in L&amp;I calculations OR included in any other State or Federal filing</t>
    </r>
    <r>
      <rPr>
        <i/>
        <sz val="11"/>
        <rFont val="Arial"/>
        <family val="2"/>
      </rPr>
      <t>.  Additional documentation to verify the accuracy of the information provided regarding the number of FTEs used to calculate the fees may be required by the City.</t>
    </r>
  </si>
  <si>
    <t># Days     in Qtr</t>
  </si>
  <si>
    <t xml:space="preserve">1st Full Year Base License Fee </t>
  </si>
  <si>
    <t>Total Base License Fee due</t>
  </si>
  <si>
    <t>Partial Quarter Prorated Base License Fee</t>
  </si>
  <si>
    <t>Total FTE Fee due*</t>
  </si>
  <si>
    <t xml:space="preserve">*FTE License Fee = </t>
  </si>
  <si>
    <t xml:space="preserve">Business License Fee Calculation Worksheet </t>
  </si>
  <si>
    <t>Enter the estimated number of hours to be worked annually by all full time and/or part time employees.</t>
  </si>
  <si>
    <t>Qtr 1 2016 Ends</t>
  </si>
  <si>
    <t>Qtr 2 2016 Ends</t>
  </si>
  <si>
    <t>Qtr 3 2016 Ends</t>
  </si>
  <si>
    <t>Qtr 4 2016 Ends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</si>
</sst>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&quot;$&quot;* #,##0.0000000_);_(&quot;$&quot;* \(#,##0.0000000\);_(&quot;$&quot;* &quot;-&quot;??_);_(@_)"/>
    <numFmt numFmtId="169" formatCode="_(&quot;$&quot;* #,##0.00000000_);_(&quot;$&quot;* \(#,##0.00000000\);_(&quot;$&quot;* &quot;-&quot;??_);_(@_)"/>
    <numFmt numFmtId="170" formatCode="_(* #,##0.00000000_);_(* \(#,##0.00000000\);_(* &quot;-&quot;????????_);_(@_)"/>
    <numFmt numFmtId="171" formatCode="0.00000"/>
    <numFmt numFmtId="172" formatCode="0.0000"/>
    <numFmt numFmtId="173" formatCode="0.000"/>
    <numFmt numFmtId="174" formatCode="_(* #,##0.0_);_(* \(#,##0.0\);_(* &quot;-&quot;??_);_(@_)"/>
    <numFmt numFmtId="175" formatCode="_(* #,##0_);_(* \(#,##0\);_(* &quot;-&quot;??_);_(@_)"/>
    <numFmt numFmtId="176" formatCode="[$-409]dddd\,\ mmmm\ dd\,\ yyyy"/>
    <numFmt numFmtId="177" formatCode="mm/dd/yy;@"/>
    <numFmt numFmtId="178" formatCode="[$-409]mmmm\ d\,\ yyyy;@"/>
    <numFmt numFmtId="179" formatCode="#,##0;[Red]#,##0"/>
    <numFmt numFmtId="180" formatCode="0.0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0"/>
      <name val="Arial"/>
      <family val="0"/>
    </font>
    <font>
      <sz val="11"/>
      <name val="Arial"/>
      <family val="0"/>
    </font>
    <font>
      <i/>
      <sz val="11"/>
      <name val="Arial"/>
      <family val="2"/>
    </font>
    <font>
      <i/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3" fontId="3" fillId="0" borderId="0" xfId="0" applyNumberFormat="1" applyFont="1" applyAlignment="1" applyProtection="1">
      <alignment/>
      <protection/>
    </xf>
    <xf numFmtId="175" fontId="3" fillId="0" borderId="0" xfId="42" applyNumberFormat="1" applyFont="1" applyAlignment="1" applyProtection="1">
      <alignment/>
      <protection/>
    </xf>
    <xf numFmtId="44" fontId="3" fillId="0" borderId="0" xfId="44" applyFont="1" applyAlignment="1" applyProtection="1">
      <alignment/>
      <protection/>
    </xf>
    <xf numFmtId="44" fontId="3" fillId="0" borderId="10" xfId="44" applyFont="1" applyBorder="1" applyAlignment="1" applyProtection="1">
      <alignment/>
      <protection/>
    </xf>
    <xf numFmtId="44" fontId="3" fillId="0" borderId="0" xfId="44" applyFont="1" applyBorder="1" applyAlignment="1" applyProtection="1">
      <alignment/>
      <protection/>
    </xf>
    <xf numFmtId="44" fontId="2" fillId="0" borderId="11" xfId="44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178" fontId="3" fillId="0" borderId="0" xfId="0" applyNumberFormat="1" applyFont="1" applyBorder="1" applyAlignment="1" applyProtection="1">
      <alignment horizontal="center"/>
      <protection/>
    </xf>
    <xf numFmtId="175" fontId="3" fillId="0" borderId="0" xfId="0" applyNumberFormat="1" applyFont="1" applyBorder="1" applyAlignment="1" applyProtection="1" quotePrefix="1">
      <alignment horizontal="center"/>
      <protection/>
    </xf>
    <xf numFmtId="169" fontId="3" fillId="0" borderId="0" xfId="0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175" fontId="3" fillId="0" borderId="0" xfId="42" applyNumberFormat="1" applyFont="1" applyAlignment="1" applyProtection="1">
      <alignment horizontal="center"/>
      <protection/>
    </xf>
    <xf numFmtId="175" fontId="3" fillId="0" borderId="0" xfId="42" applyNumberFormat="1" applyFont="1" applyAlignment="1" applyProtection="1">
      <alignment/>
      <protection/>
    </xf>
    <xf numFmtId="43" fontId="3" fillId="0" borderId="0" xfId="42" applyFont="1" applyAlignment="1" applyProtection="1">
      <alignment/>
      <protection/>
    </xf>
    <xf numFmtId="175" fontId="3" fillId="0" borderId="11" xfId="42" applyNumberFormat="1" applyFont="1" applyBorder="1" applyAlignment="1" applyProtection="1">
      <alignment/>
      <protection/>
    </xf>
    <xf numFmtId="175" fontId="3" fillId="0" borderId="0" xfId="42" applyNumberFormat="1" applyFont="1" applyBorder="1" applyAlignment="1" applyProtection="1">
      <alignment/>
      <protection/>
    </xf>
    <xf numFmtId="175" fontId="3" fillId="0" borderId="0" xfId="42" applyNumberFormat="1" applyFont="1" applyBorder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44" fontId="3" fillId="0" borderId="11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4" fontId="3" fillId="0" borderId="0" xfId="44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43" fontId="3" fillId="0" borderId="0" xfId="44" applyNumberFormat="1" applyFont="1" applyAlignment="1" applyProtection="1">
      <alignment/>
      <protection/>
    </xf>
    <xf numFmtId="7" fontId="3" fillId="0" borderId="0" xfId="44" applyNumberFormat="1" applyFont="1" applyBorder="1" applyAlignment="1" applyProtection="1">
      <alignment/>
      <protection/>
    </xf>
    <xf numFmtId="7" fontId="3" fillId="0" borderId="10" xfId="44" applyNumberFormat="1" applyFont="1" applyBorder="1" applyAlignment="1" applyProtection="1">
      <alignment/>
      <protection/>
    </xf>
    <xf numFmtId="39" fontId="3" fillId="0" borderId="0" xfId="44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165" fontId="3" fillId="0" borderId="0" xfId="44" applyNumberFormat="1" applyFont="1" applyBorder="1" applyAlignment="1" applyProtection="1">
      <alignment horizontal="left"/>
      <protection/>
    </xf>
    <xf numFmtId="0" fontId="3" fillId="0" borderId="0" xfId="0" applyFont="1" applyAlignment="1" applyProtection="1" quotePrefix="1">
      <alignment/>
      <protection/>
    </xf>
    <xf numFmtId="0" fontId="2" fillId="0" borderId="0" xfId="0" applyFont="1" applyAlignment="1" applyProtection="1">
      <alignment horizontal="center"/>
      <protection/>
    </xf>
    <xf numFmtId="177" fontId="2" fillId="33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center" vertical="top"/>
      <protection/>
    </xf>
    <xf numFmtId="179" fontId="2" fillId="33" borderId="12" xfId="42" applyNumberFormat="1" applyFont="1" applyFill="1" applyBorder="1" applyAlignment="1" applyProtection="1">
      <alignment horizontal="center" vertical="center"/>
      <protection locked="0"/>
    </xf>
    <xf numFmtId="181" fontId="3" fillId="0" borderId="0" xfId="42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43" fontId="2" fillId="0" borderId="0" xfId="0" applyNumberFormat="1" applyFont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/>
      <protection/>
    </xf>
    <xf numFmtId="177" fontId="0" fillId="0" borderId="13" xfId="0" applyNumberFormat="1" applyFont="1" applyBorder="1" applyAlignment="1" applyProtection="1">
      <alignment horizontal="center"/>
      <protection/>
    </xf>
    <xf numFmtId="175" fontId="0" fillId="0" borderId="13" xfId="0" applyNumberFormat="1" applyFont="1" applyBorder="1" applyAlignment="1" applyProtection="1" quotePrefix="1">
      <alignment horizontal="center"/>
      <protection/>
    </xf>
    <xf numFmtId="0" fontId="3" fillId="0" borderId="0" xfId="0" applyFont="1" applyAlignment="1" applyProtection="1">
      <alignment vertical="center" wrapText="1"/>
      <protection/>
    </xf>
    <xf numFmtId="43" fontId="3" fillId="0" borderId="0" xfId="0" applyNumberFormat="1" applyFont="1" applyAlignment="1" applyProtection="1">
      <alignment horizontal="left" indent="2"/>
      <protection/>
    </xf>
    <xf numFmtId="43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left" vertical="top" wrapText="1"/>
    </xf>
    <xf numFmtId="0" fontId="2" fillId="33" borderId="0" xfId="0" applyFont="1" applyFill="1" applyAlignment="1" applyProtection="1">
      <alignment horizontal="left" wrapText="1"/>
      <protection/>
    </xf>
    <xf numFmtId="43" fontId="9" fillId="0" borderId="0" xfId="0" applyNumberFormat="1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="85" zoomScaleNormal="85" zoomScalePageLayoutView="0" workbookViewId="0" topLeftCell="A1">
      <selection activeCell="E10" sqref="E10"/>
    </sheetView>
  </sheetViews>
  <sheetFormatPr defaultColWidth="9.140625" defaultRowHeight="12.75"/>
  <cols>
    <col min="1" max="1" width="5.00390625" style="1" customWidth="1"/>
    <col min="2" max="2" width="25.140625" style="1" customWidth="1"/>
    <col min="3" max="3" width="13.8515625" style="1" customWidth="1"/>
    <col min="4" max="4" width="13.140625" style="1" customWidth="1"/>
    <col min="5" max="5" width="17.140625" style="1" bestFit="1" customWidth="1"/>
    <col min="6" max="6" width="2.00390625" style="1" customWidth="1"/>
    <col min="7" max="7" width="13.8515625" style="1" customWidth="1"/>
    <col min="8" max="9" width="12.7109375" style="1" customWidth="1"/>
    <col min="10" max="10" width="8.8515625" style="1" customWidth="1"/>
    <col min="11" max="11" width="2.8515625" style="1" customWidth="1"/>
    <col min="12" max="12" width="23.00390625" style="1" hidden="1" customWidth="1"/>
    <col min="13" max="13" width="17.140625" style="1" hidden="1" customWidth="1"/>
    <col min="14" max="14" width="8.57421875" style="1" hidden="1" customWidth="1"/>
    <col min="15" max="15" width="6.421875" style="1" hidden="1" customWidth="1"/>
    <col min="16" max="16" width="9.7109375" style="1" hidden="1" customWidth="1"/>
    <col min="17" max="17" width="11.57421875" style="1" hidden="1" customWidth="1"/>
    <col min="18" max="19" width="10.00390625" style="1" hidden="1" customWidth="1"/>
    <col min="20" max="20" width="11.7109375" style="1" hidden="1" customWidth="1"/>
    <col min="21" max="21" width="10.00390625" style="1" hidden="1" customWidth="1"/>
    <col min="22" max="22" width="10.28125" style="1" hidden="1" customWidth="1"/>
    <col min="23" max="23" width="9.140625" style="1" hidden="1" customWidth="1"/>
    <col min="24" max="42" width="9.140625" style="1" customWidth="1"/>
    <col min="43" max="16384" width="9.140625" style="1" customWidth="1"/>
  </cols>
  <sheetData>
    <row r="1" spans="2:6" ht="20.25">
      <c r="B1" s="37" t="s">
        <v>23</v>
      </c>
      <c r="C1" s="31"/>
      <c r="D1" s="31"/>
      <c r="E1" s="31"/>
      <c r="F1" s="31"/>
    </row>
    <row r="2" spans="2:6" ht="15.75">
      <c r="B2" s="38" t="s">
        <v>27</v>
      </c>
      <c r="C2" s="31"/>
      <c r="D2" s="31"/>
      <c r="E2" s="31"/>
      <c r="F2" s="31"/>
    </row>
    <row r="3" spans="2:6" ht="15.75">
      <c r="B3" s="38" t="s">
        <v>42</v>
      </c>
      <c r="C3" s="31"/>
      <c r="D3" s="31"/>
      <c r="E3" s="31"/>
      <c r="F3" s="31"/>
    </row>
    <row r="4" spans="2:10" ht="18" customHeight="1">
      <c r="B4" s="56" t="s">
        <v>31</v>
      </c>
      <c r="C4" s="57"/>
      <c r="D4" s="57"/>
      <c r="E4" s="57"/>
      <c r="F4" s="57"/>
      <c r="G4" s="57"/>
      <c r="H4" s="57"/>
      <c r="I4" s="57"/>
      <c r="J4" s="57"/>
    </row>
    <row r="5" spans="2:10" ht="18" customHeight="1">
      <c r="B5" s="55" t="s">
        <v>32</v>
      </c>
      <c r="C5" s="55"/>
      <c r="D5" s="55"/>
      <c r="E5" s="55"/>
      <c r="F5" s="55"/>
      <c r="G5" s="55"/>
      <c r="H5" s="55"/>
      <c r="I5" s="55"/>
      <c r="J5" s="55"/>
    </row>
    <row r="6" spans="2:10" ht="18" customHeight="1">
      <c r="B6" s="57" t="s">
        <v>29</v>
      </c>
      <c r="C6" s="57"/>
      <c r="D6" s="57"/>
      <c r="E6" s="57"/>
      <c r="F6" s="57"/>
      <c r="G6" s="57"/>
      <c r="H6" s="57"/>
      <c r="I6" s="57"/>
      <c r="J6" s="57"/>
    </row>
    <row r="7" ht="9" customHeight="1"/>
    <row r="8" spans="1:10" ht="26.25">
      <c r="A8" s="40" t="s">
        <v>24</v>
      </c>
      <c r="B8" s="41" t="s">
        <v>20</v>
      </c>
      <c r="C8" s="58"/>
      <c r="D8" s="58"/>
      <c r="E8" s="58"/>
      <c r="F8" s="38"/>
      <c r="G8" s="47"/>
      <c r="H8" s="48" t="s">
        <v>17</v>
      </c>
      <c r="I8" s="48" t="s">
        <v>33</v>
      </c>
      <c r="J8" s="48" t="s">
        <v>36</v>
      </c>
    </row>
    <row r="9" spans="3:10" ht="15.75">
      <c r="C9" s="38"/>
      <c r="D9" s="38"/>
      <c r="E9" s="38"/>
      <c r="F9" s="38"/>
      <c r="G9" s="49" t="s">
        <v>1</v>
      </c>
      <c r="H9" s="50">
        <v>42370</v>
      </c>
      <c r="I9" s="50">
        <v>42460</v>
      </c>
      <c r="J9" s="51" t="s">
        <v>11</v>
      </c>
    </row>
    <row r="10" spans="1:10" ht="15.75">
      <c r="A10" s="40" t="s">
        <v>25</v>
      </c>
      <c r="B10" s="60" t="s">
        <v>10</v>
      </c>
      <c r="C10" s="60"/>
      <c r="D10" s="60"/>
      <c r="E10" s="36">
        <v>42370</v>
      </c>
      <c r="F10" s="45" t="s">
        <v>28</v>
      </c>
      <c r="G10" s="49" t="s">
        <v>2</v>
      </c>
      <c r="H10" s="50">
        <v>42461</v>
      </c>
      <c r="I10" s="50">
        <v>42551</v>
      </c>
      <c r="J10" s="51" t="s">
        <v>12</v>
      </c>
    </row>
    <row r="11" spans="6:10" ht="15.75">
      <c r="F11" s="39"/>
      <c r="G11" s="49" t="s">
        <v>3</v>
      </c>
      <c r="H11" s="50">
        <v>42552</v>
      </c>
      <c r="I11" s="50">
        <v>42643</v>
      </c>
      <c r="J11" s="51" t="s">
        <v>13</v>
      </c>
    </row>
    <row r="12" spans="1:10" ht="15.75">
      <c r="A12" s="35"/>
      <c r="B12" s="61" t="s">
        <v>34</v>
      </c>
      <c r="C12" s="61"/>
      <c r="D12" s="61"/>
      <c r="E12" s="44">
        <f>O47</f>
        <v>0</v>
      </c>
      <c r="G12" s="49" t="s">
        <v>4</v>
      </c>
      <c r="H12" s="50">
        <v>42644</v>
      </c>
      <c r="I12" s="50">
        <v>42735</v>
      </c>
      <c r="J12" s="51" t="s">
        <v>13</v>
      </c>
    </row>
    <row r="14" spans="1:10" ht="47.25" customHeight="1">
      <c r="A14" s="42" t="s">
        <v>26</v>
      </c>
      <c r="B14" s="60" t="s">
        <v>43</v>
      </c>
      <c r="C14" s="60"/>
      <c r="D14" s="60"/>
      <c r="E14" s="43">
        <v>0</v>
      </c>
      <c r="F14" s="45"/>
      <c r="G14" s="59" t="s">
        <v>35</v>
      </c>
      <c r="H14" s="59"/>
      <c r="I14" s="59"/>
      <c r="J14" s="59"/>
    </row>
    <row r="15" spans="2:10" ht="15">
      <c r="B15" s="3"/>
      <c r="C15" s="3"/>
      <c r="E15" s="4"/>
      <c r="G15" s="59"/>
      <c r="H15" s="59"/>
      <c r="I15" s="59"/>
      <c r="J15" s="59"/>
    </row>
    <row r="16" spans="2:10" ht="15.75">
      <c r="B16" s="46" t="s">
        <v>30</v>
      </c>
      <c r="C16" s="3"/>
      <c r="E16" s="4"/>
      <c r="G16" s="59"/>
      <c r="H16" s="59"/>
      <c r="I16" s="59"/>
      <c r="J16" s="59"/>
    </row>
    <row r="17" spans="3:10" ht="15">
      <c r="C17" s="32"/>
      <c r="D17" s="32"/>
      <c r="E17" s="4"/>
      <c r="G17" s="59"/>
      <c r="H17" s="59"/>
      <c r="I17" s="59"/>
      <c r="J17" s="59"/>
    </row>
    <row r="18" spans="2:10" ht="15">
      <c r="B18" s="53" t="s">
        <v>37</v>
      </c>
      <c r="C18" s="53"/>
      <c r="D18" s="53"/>
      <c r="E18" s="5">
        <v>113.5</v>
      </c>
      <c r="G18" s="59"/>
      <c r="H18" s="59"/>
      <c r="I18" s="59"/>
      <c r="J18" s="59"/>
    </row>
    <row r="19" spans="2:10" ht="15">
      <c r="B19" s="53" t="s">
        <v>39</v>
      </c>
      <c r="C19" s="53"/>
      <c r="D19" s="53"/>
      <c r="E19" s="27">
        <f>V47</f>
        <v>0</v>
      </c>
      <c r="G19" s="59"/>
      <c r="H19" s="59"/>
      <c r="I19" s="59"/>
      <c r="J19" s="59"/>
    </row>
    <row r="20" spans="2:10" ht="15">
      <c r="B20" s="53" t="s">
        <v>21</v>
      </c>
      <c r="C20" s="53"/>
      <c r="D20" s="53"/>
      <c r="E20" s="27">
        <v>100</v>
      </c>
      <c r="G20" s="59"/>
      <c r="H20" s="59"/>
      <c r="I20" s="59"/>
      <c r="J20" s="59"/>
    </row>
    <row r="21" spans="2:10" ht="15">
      <c r="B21" s="53" t="s">
        <v>38</v>
      </c>
      <c r="C21" s="53"/>
      <c r="D21" s="53"/>
      <c r="E21" s="6">
        <f>SUM(E18:E20)</f>
        <v>213.5</v>
      </c>
      <c r="G21" s="52"/>
      <c r="H21" s="52"/>
      <c r="I21" s="52"/>
      <c r="J21" s="52"/>
    </row>
    <row r="22" spans="7:10" ht="6" customHeight="1">
      <c r="G22" s="52"/>
      <c r="H22" s="52"/>
      <c r="I22" s="52"/>
      <c r="J22" s="52"/>
    </row>
    <row r="23" spans="2:10" ht="15">
      <c r="B23" s="53" t="s">
        <v>18</v>
      </c>
      <c r="C23" s="53"/>
      <c r="D23" s="53"/>
      <c r="E23" s="28">
        <f>E14*I25</f>
        <v>0</v>
      </c>
      <c r="F23" s="45"/>
      <c r="G23" s="52"/>
      <c r="H23" s="52"/>
      <c r="I23" s="52"/>
      <c r="J23" s="52"/>
    </row>
    <row r="24" spans="2:5" ht="15">
      <c r="B24" s="53" t="s">
        <v>19</v>
      </c>
      <c r="C24" s="53"/>
      <c r="D24" s="53"/>
      <c r="E24" s="30">
        <f>V63</f>
        <v>0</v>
      </c>
    </row>
    <row r="25" spans="2:10" ht="15">
      <c r="B25" s="53" t="s">
        <v>40</v>
      </c>
      <c r="C25" s="53"/>
      <c r="D25" s="53"/>
      <c r="E25" s="29">
        <f>SUM(E23:E24)</f>
        <v>0</v>
      </c>
      <c r="G25" s="32" t="s">
        <v>41</v>
      </c>
      <c r="I25" s="33">
        <v>0.0228</v>
      </c>
      <c r="J25" s="34" t="s">
        <v>22</v>
      </c>
    </row>
    <row r="26" spans="2:5" ht="15">
      <c r="B26" s="3"/>
      <c r="C26" s="3"/>
      <c r="E26" s="7"/>
    </row>
    <row r="27" spans="2:5" ht="16.5" thickBot="1">
      <c r="B27" s="54" t="s">
        <v>16</v>
      </c>
      <c r="C27" s="54"/>
      <c r="D27" s="54"/>
      <c r="E27" s="8">
        <f>E25+E21</f>
        <v>213.5</v>
      </c>
    </row>
    <row r="28" spans="4:5" ht="15.75" thickTop="1">
      <c r="D28" s="3"/>
      <c r="E28" s="7"/>
    </row>
    <row r="29" spans="4:5" ht="15">
      <c r="D29" s="3"/>
      <c r="E29" s="7"/>
    </row>
    <row r="30" spans="4:5" ht="15">
      <c r="D30" s="3"/>
      <c r="E30" s="7"/>
    </row>
    <row r="31" spans="4:5" ht="15">
      <c r="D31" s="3"/>
      <c r="E31" s="7"/>
    </row>
    <row r="32" spans="4:5" ht="15">
      <c r="D32" s="3"/>
      <c r="E32" s="7"/>
    </row>
    <row r="33" spans="4:5" ht="15">
      <c r="D33" s="3"/>
      <c r="E33" s="7"/>
    </row>
    <row r="34" ht="15">
      <c r="D34" s="3"/>
    </row>
    <row r="35" spans="12:13" ht="15">
      <c r="L35" s="1" t="s">
        <v>0</v>
      </c>
      <c r="M35" s="5">
        <v>113.5</v>
      </c>
    </row>
    <row r="36" spans="12:13" ht="15">
      <c r="L36" s="1" t="s">
        <v>5</v>
      </c>
      <c r="M36" s="12">
        <f>M35/365</f>
        <v>0.31095890410958904</v>
      </c>
    </row>
    <row r="37" spans="13:23" ht="60">
      <c r="M37" s="13">
        <v>42369</v>
      </c>
      <c r="N37" s="14" t="s">
        <v>6</v>
      </c>
      <c r="O37" s="2"/>
      <c r="P37" s="14" t="s">
        <v>7</v>
      </c>
      <c r="Q37" s="14"/>
      <c r="R37" s="14" t="s">
        <v>8</v>
      </c>
      <c r="S37" s="14" t="s">
        <v>8</v>
      </c>
      <c r="T37" s="14" t="s">
        <v>9</v>
      </c>
      <c r="U37" s="14" t="s">
        <v>8</v>
      </c>
      <c r="W37" s="14"/>
    </row>
    <row r="38" spans="13:16" ht="15">
      <c r="M38" s="2"/>
      <c r="N38" s="2"/>
      <c r="O38" s="15"/>
      <c r="P38" s="2"/>
    </row>
    <row r="39" spans="7:23" ht="15.75">
      <c r="G39" s="9"/>
      <c r="H39" s="10"/>
      <c r="I39" s="10"/>
      <c r="J39" s="11"/>
      <c r="L39" s="1" t="s">
        <v>44</v>
      </c>
      <c r="M39" s="13">
        <v>42460</v>
      </c>
      <c r="N39" s="16">
        <f>M39-M37</f>
        <v>91</v>
      </c>
      <c r="O39" s="16">
        <f>IF(U39=TRUE,P39,0)</f>
        <v>0</v>
      </c>
      <c r="P39" s="16">
        <f>M39-E10+1</f>
        <v>91</v>
      </c>
      <c r="Q39" s="5">
        <f>P39*M36</f>
        <v>28.297260273972604</v>
      </c>
      <c r="R39" s="1" t="b">
        <f>AND($E$10&lt;M39)</f>
        <v>1</v>
      </c>
      <c r="S39" s="1" t="b">
        <f>AND(M39&gt;$E$10)</f>
        <v>1</v>
      </c>
      <c r="T39" s="1" t="b">
        <f>AND($E$10&lt;&gt;$H$9,$E$10&lt;&gt;$H$10,$E$10&lt;&gt;$H$11,$E$10&lt;&gt;$H$12)</f>
        <v>0</v>
      </c>
      <c r="U39" s="1" t="b">
        <f>AND(R39=TRUE,S39=TRUE,T39=TRUE)</f>
        <v>0</v>
      </c>
      <c r="V39" s="5">
        <f>IF(U39=FALSE,0,Q39)</f>
        <v>0</v>
      </c>
      <c r="W39" s="5"/>
    </row>
    <row r="40" spans="4:22" ht="15.75">
      <c r="D40" s="3"/>
      <c r="E40" s="7"/>
      <c r="G40" s="9"/>
      <c r="H40" s="10"/>
      <c r="I40" s="10"/>
      <c r="J40" s="11"/>
      <c r="M40" s="2"/>
      <c r="N40" s="16"/>
      <c r="O40" s="16"/>
      <c r="P40" s="16"/>
      <c r="Q40" s="4"/>
      <c r="V40" s="5"/>
    </row>
    <row r="41" spans="12:23" ht="15">
      <c r="L41" s="1" t="s">
        <v>45</v>
      </c>
      <c r="M41" s="13">
        <v>42551</v>
      </c>
      <c r="N41" s="16">
        <f>M41-M39</f>
        <v>91</v>
      </c>
      <c r="O41" s="16">
        <f>IF(U41=TRUE,P41,0)</f>
        <v>0</v>
      </c>
      <c r="P41" s="16">
        <f>M41-E10+1</f>
        <v>182</v>
      </c>
      <c r="Q41" s="5">
        <f>P41*M36</f>
        <v>56.59452054794521</v>
      </c>
      <c r="R41" s="1" t="b">
        <f>AND($E$10&lt;M41)</f>
        <v>1</v>
      </c>
      <c r="S41" s="1" t="b">
        <f>AND(M41&gt;$E$10)</f>
        <v>1</v>
      </c>
      <c r="T41" s="1" t="b">
        <f>AND($E$10&lt;&gt;$H$9,$E$10&lt;&gt;$H$10,$E$10&lt;&gt;$H$11,$E$10&lt;&gt;$H$12)</f>
        <v>0</v>
      </c>
      <c r="U41" s="1" t="b">
        <f>AND(R41=TRUE,S41=TRUE,T39=TRUE,T41=TRUE,U39=FALSE)</f>
        <v>0</v>
      </c>
      <c r="V41" s="5">
        <f>IF(U41=FALSE,0,Q41)</f>
        <v>0</v>
      </c>
      <c r="W41" s="5"/>
    </row>
    <row r="42" spans="13:22" ht="15">
      <c r="M42" s="2"/>
      <c r="N42" s="16"/>
      <c r="O42" s="16"/>
      <c r="P42" s="16"/>
      <c r="Q42" s="4"/>
      <c r="V42" s="5"/>
    </row>
    <row r="43" spans="12:23" ht="15">
      <c r="L43" s="1" t="s">
        <v>46</v>
      </c>
      <c r="M43" s="13">
        <v>42643</v>
      </c>
      <c r="N43" s="16">
        <f>M43-M41</f>
        <v>92</v>
      </c>
      <c r="O43" s="16">
        <f>IF(U43=TRUE,P43,0)</f>
        <v>0</v>
      </c>
      <c r="P43" s="16">
        <f>M43-E10+1</f>
        <v>274</v>
      </c>
      <c r="Q43" s="5">
        <f>P43*M36</f>
        <v>85.2027397260274</v>
      </c>
      <c r="R43" s="1" t="b">
        <f>AND($E$10&lt;M43)</f>
        <v>1</v>
      </c>
      <c r="S43" s="1" t="b">
        <f>AND(M43&gt;$E$10)</f>
        <v>1</v>
      </c>
      <c r="T43" s="1" t="b">
        <f>AND($E$10&lt;&gt;$H$9,$E$10&lt;&gt;$H$10,$E$10&lt;&gt;$H$11,$E$10&lt;&gt;$H$12)</f>
        <v>0</v>
      </c>
      <c r="U43" s="1" t="b">
        <f>AND(R43=TRUE,S43=TRUE,T43=TRUE,U41=FALSE,U39=FALSE)</f>
        <v>0</v>
      </c>
      <c r="V43" s="5">
        <f>IF(U43=FALSE,0,Q43)</f>
        <v>0</v>
      </c>
      <c r="W43" s="5"/>
    </row>
    <row r="44" spans="13:22" ht="15">
      <c r="M44" s="2"/>
      <c r="N44" s="16"/>
      <c r="O44" s="16"/>
      <c r="P44" s="16"/>
      <c r="Q44" s="4"/>
      <c r="V44" s="5"/>
    </row>
    <row r="45" spans="12:23" ht="15">
      <c r="L45" s="1" t="s">
        <v>47</v>
      </c>
      <c r="M45" s="13">
        <v>42735</v>
      </c>
      <c r="N45" s="16">
        <f>M45-M43</f>
        <v>92</v>
      </c>
      <c r="O45" s="16">
        <f>IF(U45=TRUE,P45,0)</f>
        <v>0</v>
      </c>
      <c r="P45" s="16">
        <f>M45-E10+1</f>
        <v>366</v>
      </c>
      <c r="Q45" s="5">
        <f>P45*M36</f>
        <v>113.81095890410958</v>
      </c>
      <c r="R45" s="1" t="b">
        <f>AND($E$10&lt;M45)</f>
        <v>1</v>
      </c>
      <c r="S45" s="1" t="b">
        <f>AND(M45&gt;$E$10)</f>
        <v>1</v>
      </c>
      <c r="T45" s="1" t="b">
        <f>AND($E$10&lt;&gt;$H$9,$E$10&lt;&gt;$H$10,$E$10&lt;&gt;$H$11,$E$10&lt;&gt;$H$12)</f>
        <v>0</v>
      </c>
      <c r="U45" s="1" t="b">
        <f>AND(R45=TRUE,S45=TRUE,T45=TRUE,U43=FALSE,U41=FALSE,U39=FALSE)</f>
        <v>0</v>
      </c>
      <c r="V45" s="5">
        <f>IF(U45=FALSE,0,Q45)</f>
        <v>0</v>
      </c>
      <c r="W45" s="5"/>
    </row>
    <row r="46" spans="13:22" ht="15">
      <c r="M46" s="13"/>
      <c r="N46" s="16"/>
      <c r="O46" s="16"/>
      <c r="P46" s="16"/>
      <c r="Q46" s="4"/>
      <c r="V46" s="5"/>
    </row>
    <row r="47" spans="13:22" ht="15.75" thickBot="1">
      <c r="M47" s="13"/>
      <c r="N47" s="17"/>
      <c r="O47" s="18">
        <f>SUM(O39:O46)</f>
        <v>0</v>
      </c>
      <c r="P47" s="19"/>
      <c r="Q47" s="20"/>
      <c r="R47" s="21"/>
      <c r="S47" s="21"/>
      <c r="T47" s="21"/>
      <c r="U47" s="21"/>
      <c r="V47" s="22">
        <f>SUM(V39:V46)</f>
        <v>0</v>
      </c>
    </row>
    <row r="48" spans="13:17" ht="15.75" thickTop="1">
      <c r="M48" s="2"/>
      <c r="N48" s="23"/>
      <c r="O48" s="24"/>
      <c r="P48" s="16"/>
      <c r="Q48" s="4"/>
    </row>
    <row r="49" spans="13:17" ht="15">
      <c r="M49" s="13"/>
      <c r="N49" s="17"/>
      <c r="O49" s="25"/>
      <c r="P49" s="16"/>
      <c r="Q49" s="4"/>
    </row>
    <row r="50" spans="13:15" ht="15">
      <c r="M50" s="2"/>
      <c r="O50" s="26"/>
    </row>
    <row r="51" spans="12:13" ht="15">
      <c r="L51" s="1" t="s">
        <v>14</v>
      </c>
      <c r="M51" s="5">
        <f>E23</f>
        <v>0</v>
      </c>
    </row>
    <row r="52" spans="12:13" ht="15">
      <c r="L52" s="1" t="s">
        <v>15</v>
      </c>
      <c r="M52" s="12">
        <f>M51/365</f>
        <v>0</v>
      </c>
    </row>
    <row r="53" spans="13:23" ht="60">
      <c r="M53" s="13">
        <v>42369</v>
      </c>
      <c r="N53" s="14" t="s">
        <v>6</v>
      </c>
      <c r="O53" s="2"/>
      <c r="P53" s="14" t="s">
        <v>7</v>
      </c>
      <c r="Q53" s="14"/>
      <c r="R53" s="14" t="s">
        <v>8</v>
      </c>
      <c r="S53" s="14" t="s">
        <v>8</v>
      </c>
      <c r="T53" s="14" t="s">
        <v>9</v>
      </c>
      <c r="U53" s="14" t="s">
        <v>8</v>
      </c>
      <c r="W53" s="14"/>
    </row>
    <row r="54" spans="13:16" ht="15">
      <c r="M54" s="2"/>
      <c r="N54" s="2"/>
      <c r="O54" s="15"/>
      <c r="P54" s="2"/>
    </row>
    <row r="55" spans="12:23" ht="15">
      <c r="L55" s="1" t="s">
        <v>44</v>
      </c>
      <c r="M55" s="13">
        <v>42460</v>
      </c>
      <c r="N55" s="16">
        <f>M55-M53</f>
        <v>91</v>
      </c>
      <c r="O55" s="16">
        <f>IF(U55=TRUE,P55,0)</f>
        <v>0</v>
      </c>
      <c r="P55" s="16">
        <f>M55-E10+1</f>
        <v>91</v>
      </c>
      <c r="Q55" s="5">
        <f>P55*M52</f>
        <v>0</v>
      </c>
      <c r="R55" s="1" t="b">
        <f>AND($E$10&lt;M55)</f>
        <v>1</v>
      </c>
      <c r="S55" s="1" t="b">
        <f>AND(M55&gt;$E$10)</f>
        <v>1</v>
      </c>
      <c r="T55" s="1" t="b">
        <f>AND($E$10&lt;&gt;$H$9,$E$10&lt;&gt;$H$10,$E$10&lt;&gt;$H$11,$E$10&lt;&gt;$H$12)</f>
        <v>0</v>
      </c>
      <c r="U55" s="1" t="b">
        <f>AND(R55=TRUE,S55=TRUE,T55=TRUE)</f>
        <v>0</v>
      </c>
      <c r="V55" s="5">
        <f>IF(U55=FALSE,0,Q55)</f>
        <v>0</v>
      </c>
      <c r="W55" s="5"/>
    </row>
    <row r="56" spans="13:22" ht="15">
      <c r="M56" s="2"/>
      <c r="N56" s="16"/>
      <c r="O56" s="16"/>
      <c r="P56" s="16"/>
      <c r="Q56" s="4"/>
      <c r="V56" s="5"/>
    </row>
    <row r="57" spans="12:23" ht="15">
      <c r="L57" s="1" t="s">
        <v>45</v>
      </c>
      <c r="M57" s="13">
        <v>42551</v>
      </c>
      <c r="N57" s="16">
        <f>M57-M55</f>
        <v>91</v>
      </c>
      <c r="O57" s="16">
        <f>IF(U57=TRUE,P57,0)</f>
        <v>0</v>
      </c>
      <c r="P57" s="16">
        <f>M57-E10+1</f>
        <v>182</v>
      </c>
      <c r="Q57" s="5">
        <f>P57*M52</f>
        <v>0</v>
      </c>
      <c r="R57" s="1" t="b">
        <f>AND($E$10&lt;M57)</f>
        <v>1</v>
      </c>
      <c r="S57" s="1" t="b">
        <f>AND(M57&gt;$E$10)</f>
        <v>1</v>
      </c>
      <c r="T57" s="1" t="b">
        <f>AND($E$10&lt;&gt;$H$9,$E$10&lt;&gt;$H$10,$E$10&lt;&gt;$H$11,$E$10&lt;&gt;$H$12)</f>
        <v>0</v>
      </c>
      <c r="U57" s="1" t="b">
        <f>AND(R57=TRUE,S57=TRUE,T55=TRUE,T57=TRUE,U55=FALSE)</f>
        <v>0</v>
      </c>
      <c r="V57" s="5">
        <f>IF(U57=FALSE,0,Q57)</f>
        <v>0</v>
      </c>
      <c r="W57" s="5"/>
    </row>
    <row r="58" spans="13:22" ht="15">
      <c r="M58" s="2"/>
      <c r="N58" s="16"/>
      <c r="O58" s="16"/>
      <c r="P58" s="16"/>
      <c r="Q58" s="4"/>
      <c r="V58" s="5"/>
    </row>
    <row r="59" spans="12:23" ht="15">
      <c r="L59" s="1" t="s">
        <v>46</v>
      </c>
      <c r="M59" s="13">
        <v>42643</v>
      </c>
      <c r="N59" s="16">
        <f>M59-M57</f>
        <v>92</v>
      </c>
      <c r="O59" s="16">
        <f>IF(U59=TRUE,P59,0)</f>
        <v>0</v>
      </c>
      <c r="P59" s="16">
        <f>M59-E10+1</f>
        <v>274</v>
      </c>
      <c r="Q59" s="5">
        <f>P59*M52</f>
        <v>0</v>
      </c>
      <c r="R59" s="1" t="b">
        <f>AND($E$10&lt;M59)</f>
        <v>1</v>
      </c>
      <c r="S59" s="1" t="b">
        <f>AND(M59&gt;$E$10)</f>
        <v>1</v>
      </c>
      <c r="T59" s="1" t="b">
        <f>AND($E$10&lt;&gt;$H$9,$E$10&lt;&gt;$H$10,$E$10&lt;&gt;$H$11,$E$10&lt;&gt;$H$12)</f>
        <v>0</v>
      </c>
      <c r="U59" s="1" t="b">
        <f>AND(R59=TRUE,S59=TRUE,T59=TRUE,U57=FALSE,U55=FALSE)</f>
        <v>0</v>
      </c>
      <c r="V59" s="5">
        <f>IF(U59=FALSE,0,Q59)</f>
        <v>0</v>
      </c>
      <c r="W59" s="5"/>
    </row>
    <row r="60" spans="13:22" ht="15">
      <c r="M60" s="2"/>
      <c r="N60" s="16"/>
      <c r="O60" s="16"/>
      <c r="P60" s="16"/>
      <c r="Q60" s="4"/>
      <c r="V60" s="5"/>
    </row>
    <row r="61" spans="12:23" ht="15">
      <c r="L61" s="1" t="s">
        <v>47</v>
      </c>
      <c r="M61" s="13">
        <v>42735</v>
      </c>
      <c r="N61" s="16">
        <f>M61-M59</f>
        <v>92</v>
      </c>
      <c r="O61" s="16">
        <f>IF(U61=TRUE,P61,0)</f>
        <v>0</v>
      </c>
      <c r="P61" s="16">
        <f>M61-E10+1</f>
        <v>366</v>
      </c>
      <c r="Q61" s="5">
        <f>P61*M52</f>
        <v>0</v>
      </c>
      <c r="R61" s="1" t="b">
        <f>AND($E$10&lt;M61)</f>
        <v>1</v>
      </c>
      <c r="S61" s="1" t="b">
        <f>AND(M61&gt;$E$10)</f>
        <v>1</v>
      </c>
      <c r="T61" s="1" t="b">
        <f>AND($E$10&lt;&gt;$H$9,$E$10&lt;&gt;$H$10,$E$10&lt;&gt;$H$11,$E$10&lt;&gt;$H$12)</f>
        <v>0</v>
      </c>
      <c r="U61" s="1" t="b">
        <f>AND(R61=TRUE,S61=TRUE,T61=TRUE,U59=FALSE,U57=FALSE,U55=FALSE)</f>
        <v>0</v>
      </c>
      <c r="V61" s="5">
        <f>IF(U61=FALSE,0,Q61)</f>
        <v>0</v>
      </c>
      <c r="W61" s="5"/>
    </row>
    <row r="62" spans="13:22" ht="15">
      <c r="M62" s="13"/>
      <c r="N62" s="16"/>
      <c r="O62" s="16"/>
      <c r="P62" s="16"/>
      <c r="Q62" s="4"/>
      <c r="V62" s="5"/>
    </row>
    <row r="63" spans="13:22" ht="15.75" thickBot="1">
      <c r="M63" s="13"/>
      <c r="N63" s="17"/>
      <c r="O63" s="18">
        <f>SUM(O55:O62)</f>
        <v>0</v>
      </c>
      <c r="P63" s="19"/>
      <c r="Q63" s="20"/>
      <c r="R63" s="21"/>
      <c r="S63" s="21"/>
      <c r="T63" s="21"/>
      <c r="U63" s="21"/>
      <c r="V63" s="22">
        <f>SUM(V55:V62)</f>
        <v>0</v>
      </c>
    </row>
    <row r="64" spans="13:17" ht="15.75" thickTop="1">
      <c r="M64" s="2"/>
      <c r="N64" s="23"/>
      <c r="O64" s="24"/>
      <c r="P64" s="16"/>
      <c r="Q64" s="4"/>
    </row>
  </sheetData>
  <sheetProtection sheet="1" objects="1" scenarios="1" selectLockedCells="1"/>
  <mergeCells count="16">
    <mergeCell ref="B5:J5"/>
    <mergeCell ref="B4:J4"/>
    <mergeCell ref="C8:E8"/>
    <mergeCell ref="B20:D20"/>
    <mergeCell ref="B19:D19"/>
    <mergeCell ref="B6:J6"/>
    <mergeCell ref="G14:J20"/>
    <mergeCell ref="B14:D14"/>
    <mergeCell ref="B10:D10"/>
    <mergeCell ref="B12:D12"/>
    <mergeCell ref="B18:D18"/>
    <mergeCell ref="B24:D24"/>
    <mergeCell ref="B25:D25"/>
    <mergeCell ref="B27:D27"/>
    <mergeCell ref="B21:D21"/>
    <mergeCell ref="B23:D23"/>
  </mergeCells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Mukilteo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Gini Schacker</dc:creator>
  <cp:keywords/>
  <dc:description/>
  <cp:lastModifiedBy>Carmen Roberts</cp:lastModifiedBy>
  <cp:lastPrinted>2010-05-25T21:57:42Z</cp:lastPrinted>
  <dcterms:created xsi:type="dcterms:W3CDTF">2010-03-22T19:23:35Z</dcterms:created>
  <dcterms:modified xsi:type="dcterms:W3CDTF">2016-01-04T22:32:43Z</dcterms:modified>
  <cp:category/>
  <cp:version/>
  <cp:contentType/>
  <cp:contentStatus/>
</cp:coreProperties>
</file>